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8" activeTab="1"/>
  </bookViews>
  <sheets>
    <sheet name="TPti" sheetId="1" r:id="rId1"/>
    <sheet name="FSR" sheetId="2" r:id="rId2"/>
  </sheets>
  <definedNames>
    <definedName name="_Toc284500484" localSheetId="0">'TPti'!#REF!</definedName>
  </definedNames>
  <calcPr fullCalcOnLoad="1"/>
</workbook>
</file>

<file path=xl/sharedStrings.xml><?xml version="1.0" encoding="utf-8"?>
<sst xmlns="http://schemas.openxmlformats.org/spreadsheetml/2006/main" count="72" uniqueCount="72">
  <si>
    <t>TOTAL DEVENGADO</t>
  </si>
  <si>
    <t>OPERADOR DE MAQUINARIA MENOR</t>
  </si>
  <si>
    <t>CABO DE OFICIOS</t>
  </si>
  <si>
    <t>OPERADOR DE MAQUINARIA PESADA</t>
  </si>
  <si>
    <t>(DICAL)</t>
  </si>
  <si>
    <t>DÍAS CALENDARIO</t>
  </si>
  <si>
    <t>(DIAGI)</t>
  </si>
  <si>
    <t>DÍAS DE AGUINALDO</t>
  </si>
  <si>
    <t>(PIVAC)</t>
  </si>
  <si>
    <t>DÍAS POR PRIMA VACACIONAL</t>
  </si>
  <si>
    <t>(Tp)</t>
  </si>
  <si>
    <t>(DIDOM)</t>
  </si>
  <si>
    <t>DÍAS DOMINGO</t>
  </si>
  <si>
    <t>(DIVAC)</t>
  </si>
  <si>
    <t>DÍAS DE VACACIONES</t>
  </si>
  <si>
    <t>(DIFEO)</t>
  </si>
  <si>
    <t>DÍAS FESTIVOS OFICIALES (POR LEY)</t>
  </si>
  <si>
    <t>(DINLA)</t>
  </si>
  <si>
    <t>(Ti)</t>
  </si>
  <si>
    <t>DÍAS REALMENTE LABORADOS AL AÑO ( DICAL – DINLA )</t>
  </si>
  <si>
    <t>(FSBC)</t>
  </si>
  <si>
    <t>FACTOR DE SALARIO BASE DE COTIZACIÓN (Tp / DICAL)</t>
  </si>
  <si>
    <t>(FINT)</t>
  </si>
  <si>
    <t>FACTOR DE INTEGRACIÓN ( Tp / Ti )</t>
  </si>
  <si>
    <t>(SUMA) DÍAS NO LABORADOS AL AÑO</t>
  </si>
  <si>
    <t>Clave</t>
  </si>
  <si>
    <t>Categoría</t>
  </si>
  <si>
    <t>Salario Tabulado</t>
  </si>
  <si>
    <t>( C )</t>
  </si>
  <si>
    <t>( D )</t>
  </si>
  <si>
    <t>Salario Base de Cotizac.</t>
  </si>
  <si>
    <t>ARTICULOS DE LA LEY DEL SEGURO SOCIAL</t>
  </si>
  <si>
    <t>Infonavit</t>
  </si>
  <si>
    <t>Total de cuotas</t>
  </si>
  <si>
    <t>Ps</t>
  </si>
  <si>
    <t>FINT (Tp / Ti)</t>
  </si>
  <si>
    <t>FSR</t>
  </si>
  <si>
    <t>72 y 73</t>
  </si>
  <si>
    <t>106. I</t>
  </si>
  <si>
    <t>106. II</t>
  </si>
  <si>
    <t>168. I</t>
  </si>
  <si>
    <t>168. II</t>
  </si>
  <si>
    <t>SEÑALAR LOS PORCENTAJES DE APORTACIÓN VIGENTES:</t>
  </si>
  <si>
    <t>FORMULAS:</t>
  </si>
  <si>
    <t>E =C * D</t>
  </si>
  <si>
    <t>E * F%</t>
  </si>
  <si>
    <t>E * G%</t>
  </si>
  <si>
    <t>Sm*H%</t>
  </si>
  <si>
    <t>[E-(3*Sm)] * I%</t>
  </si>
  <si>
    <t>E * J%</t>
  </si>
  <si>
    <t>E * K%</t>
  </si>
  <si>
    <t>E * L%</t>
  </si>
  <si>
    <t>E * M%</t>
  </si>
  <si>
    <t>E * N%</t>
  </si>
  <si>
    <t>E * O%</t>
  </si>
  <si>
    <t>Suma(F…O)</t>
  </si>
  <si>
    <t>P / E</t>
  </si>
  <si>
    <t>Tp / Tl</t>
  </si>
  <si>
    <t>(Q * R) + R</t>
  </si>
  <si>
    <t>TP/TI</t>
  </si>
  <si>
    <t>PEON</t>
  </si>
  <si>
    <t>AYUDANTE GENERAL</t>
  </si>
  <si>
    <t>OFICIAL ALBAÑIL</t>
  </si>
  <si>
    <t>PLOMERO</t>
  </si>
  <si>
    <t>OFICIAL FIERRERO</t>
  </si>
  <si>
    <t>OFICIAL CARPINTERO DE O. NEGRA</t>
  </si>
  <si>
    <t>OFICIAL PINTOR</t>
  </si>
  <si>
    <t>OFICIAL SOLDADOR</t>
  </si>
  <si>
    <t>TOPOGRAFO</t>
  </si>
  <si>
    <t>TABLA DE CÁLCULO DEL FACTOR DE SALARIO REAL</t>
  </si>
  <si>
    <t>ANÁLISIS DEL FACTOR Tp/TI</t>
  </si>
  <si>
    <t>SALARIO MINIMO EN EL D.F., APARTIR DEL 1° DE ENERO DEL AÑO 2016 (Sm):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</si>
</sst>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  <numFmt numFmtId="165" formatCode="0.000000"/>
    <numFmt numFmtId="166" formatCode="\$#,##0.00;[Red]&quot;-$&quot;#,##0.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00000"/>
    <numFmt numFmtId="176" formatCode="0.0000000"/>
    <numFmt numFmtId="177" formatCode="0.0000000000"/>
    <numFmt numFmtId="178" formatCode="0.000000000"/>
    <numFmt numFmtId="179" formatCode="0.0000"/>
    <numFmt numFmtId="180" formatCode="0.000"/>
    <numFmt numFmtId="181" formatCode="0.000%"/>
    <numFmt numFmtId="182" formatCode="0.0000%"/>
    <numFmt numFmtId="183" formatCode="0.00000%"/>
    <numFmt numFmtId="184" formatCode="0.000000%"/>
    <numFmt numFmtId="185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9" fontId="3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9" fontId="4" fillId="0" borderId="21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horizontal="center" vertical="center" wrapText="1"/>
    </xf>
    <xf numFmtId="181" fontId="4" fillId="0" borderId="21" xfId="0" applyNumberFormat="1" applyFont="1" applyBorder="1" applyAlignment="1">
      <alignment horizontal="center" vertical="center" wrapText="1"/>
    </xf>
    <xf numFmtId="183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167" fontId="6" fillId="0" borderId="21" xfId="0" applyNumberFormat="1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2" fillId="0" borderId="20" xfId="51" applyNumberFormat="1" applyFont="1" applyFill="1" applyBorder="1" applyAlignment="1">
      <alignment vertical="top"/>
      <protection/>
    </xf>
    <xf numFmtId="0" fontId="4" fillId="25" borderId="12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vertical="center" wrapText="1"/>
    </xf>
    <xf numFmtId="0" fontId="4" fillId="25" borderId="17" xfId="0" applyFont="1" applyFill="1" applyBorder="1" applyAlignment="1">
      <alignment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22</xdr:row>
      <xdr:rowOff>76200</xdr:rowOff>
    </xdr:from>
    <xdr:to>
      <xdr:col>2</xdr:col>
      <xdr:colOff>857250</xdr:colOff>
      <xdr:row>25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88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1"/>
  <sheetViews>
    <sheetView view="pageBreakPreview" zoomScaleSheetLayoutView="100" zoomScalePageLayoutView="0" workbookViewId="0" topLeftCell="A1">
      <selection activeCell="B10" sqref="B10"/>
    </sheetView>
  </sheetViews>
  <sheetFormatPr defaultColWidth="11.421875" defaultRowHeight="12.75"/>
  <cols>
    <col min="2" max="2" width="61.57421875" style="0" customWidth="1"/>
    <col min="5" max="5" width="14.57421875" style="0" customWidth="1"/>
  </cols>
  <sheetData>
    <row r="4" ht="12.75">
      <c r="B4" s="18" t="s">
        <v>70</v>
      </c>
    </row>
    <row r="5" ht="13.5" thickBot="1"/>
    <row r="6" spans="1:3" ht="12.75">
      <c r="A6" s="1" t="s">
        <v>4</v>
      </c>
      <c r="B6" s="2" t="s">
        <v>5</v>
      </c>
      <c r="C6" s="3">
        <v>365</v>
      </c>
    </row>
    <row r="7" spans="1:3" ht="12.75">
      <c r="A7" s="4" t="s">
        <v>6</v>
      </c>
      <c r="B7" s="5" t="s">
        <v>7</v>
      </c>
      <c r="C7" s="6">
        <v>15</v>
      </c>
    </row>
    <row r="8" spans="1:3" ht="17.25" customHeight="1">
      <c r="A8" s="40" t="s">
        <v>8</v>
      </c>
      <c r="B8" s="41" t="s">
        <v>9</v>
      </c>
      <c r="C8" s="40">
        <v>1.5</v>
      </c>
    </row>
    <row r="9" spans="1:3" ht="12.75">
      <c r="A9" s="40"/>
      <c r="B9" s="41"/>
      <c r="C9" s="40"/>
    </row>
    <row r="10" spans="1:3" ht="13.5" thickBot="1">
      <c r="A10" s="7" t="s">
        <v>10</v>
      </c>
      <c r="B10" s="8"/>
      <c r="C10" s="9">
        <f>SUM(C6:C9)</f>
        <v>381.5</v>
      </c>
    </row>
    <row r="11" ht="13.5" thickBot="1">
      <c r="A11" s="10"/>
    </row>
    <row r="12" spans="1:3" ht="12.75">
      <c r="A12" s="1" t="s">
        <v>11</v>
      </c>
      <c r="B12" s="2" t="s">
        <v>12</v>
      </c>
      <c r="C12" s="3">
        <v>52</v>
      </c>
    </row>
    <row r="13" spans="1:3" ht="12.75">
      <c r="A13" s="4" t="s">
        <v>13</v>
      </c>
      <c r="B13" s="5" t="s">
        <v>14</v>
      </c>
      <c r="C13" s="6">
        <v>6</v>
      </c>
    </row>
    <row r="14" spans="1:3" ht="12.75">
      <c r="A14" s="4" t="s">
        <v>15</v>
      </c>
      <c r="B14" s="5" t="s">
        <v>16</v>
      </c>
      <c r="C14" s="6">
        <v>7</v>
      </c>
    </row>
    <row r="15" spans="1:3" ht="12.75">
      <c r="A15" s="4"/>
      <c r="B15" s="5"/>
      <c r="C15" s="6"/>
    </row>
    <row r="16" spans="1:3" ht="13.5" thickBot="1">
      <c r="A16" s="7" t="s">
        <v>17</v>
      </c>
      <c r="B16" s="8" t="s">
        <v>24</v>
      </c>
      <c r="C16" s="9">
        <f>SUM(C12:C14)</f>
        <v>65</v>
      </c>
    </row>
    <row r="17" ht="13.5" thickBot="1">
      <c r="A17" s="10"/>
    </row>
    <row r="18" spans="1:3" ht="13.5" thickBot="1">
      <c r="A18" s="11" t="s">
        <v>18</v>
      </c>
      <c r="B18" s="12" t="s">
        <v>19</v>
      </c>
      <c r="C18" s="13">
        <f>C6-C16</f>
        <v>300</v>
      </c>
    </row>
    <row r="19" ht="13.5" thickBot="1">
      <c r="A19" s="10"/>
    </row>
    <row r="20" spans="1:3" ht="13.5" thickBot="1">
      <c r="A20" s="14" t="s">
        <v>20</v>
      </c>
      <c r="B20" s="15" t="s">
        <v>21</v>
      </c>
      <c r="C20" s="16">
        <f>C10/C6</f>
        <v>1.0452054794520549</v>
      </c>
    </row>
    <row r="21" ht="13.5" thickBot="1">
      <c r="A21" s="10"/>
    </row>
    <row r="22" spans="1:3" ht="13.5" thickBot="1">
      <c r="A22" s="14" t="s">
        <v>22</v>
      </c>
      <c r="B22" s="15" t="s">
        <v>23</v>
      </c>
      <c r="C22" s="16">
        <f>C10/C18</f>
        <v>1.2716666666666667</v>
      </c>
    </row>
    <row r="24" ht="12.75">
      <c r="B24" s="35"/>
    </row>
    <row r="25" ht="12.75">
      <c r="B25" s="17"/>
    </row>
    <row r="26" ht="12.75">
      <c r="B26" s="17"/>
    </row>
    <row r="27" ht="12.75">
      <c r="B27" s="17"/>
    </row>
    <row r="28" ht="12.75">
      <c r="B28" s="17"/>
    </row>
    <row r="29" ht="12.75">
      <c r="B29" s="34"/>
    </row>
    <row r="30" ht="12.75">
      <c r="B30" s="34"/>
    </row>
    <row r="31" ht="12.75">
      <c r="B31" s="34"/>
    </row>
  </sheetData>
  <sheetProtection/>
  <mergeCells count="3">
    <mergeCell ref="A8:A9"/>
    <mergeCell ref="B8:B9"/>
    <mergeCell ref="C8:C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7"/>
  <sheetViews>
    <sheetView tabSelected="1" view="pageBreakPreview" zoomScale="145" zoomScaleNormal="160" zoomScaleSheetLayoutView="145" zoomScalePageLayoutView="0" workbookViewId="0" topLeftCell="A1">
      <selection activeCell="E8" sqref="E8"/>
    </sheetView>
  </sheetViews>
  <sheetFormatPr defaultColWidth="11.421875" defaultRowHeight="12.75"/>
  <cols>
    <col min="1" max="1" width="9.421875" style="0" customWidth="1"/>
    <col min="2" max="2" width="29.00390625" style="0" customWidth="1"/>
    <col min="3" max="3" width="12.8515625" style="0" customWidth="1"/>
    <col min="5" max="5" width="8.57421875" style="0" customWidth="1"/>
    <col min="6" max="6" width="4.8515625" style="0" bestFit="1" customWidth="1"/>
    <col min="7" max="7" width="6.140625" style="0" bestFit="1" customWidth="1"/>
    <col min="8" max="8" width="4.7109375" style="0" bestFit="1" customWidth="1"/>
    <col min="9" max="9" width="8.28125" style="0" bestFit="1" customWidth="1"/>
    <col min="10" max="10" width="4.140625" style="0" bestFit="1" customWidth="1"/>
    <col min="11" max="11" width="4.7109375" style="0" bestFit="1" customWidth="1"/>
    <col min="12" max="12" width="4.140625" style="0" bestFit="1" customWidth="1"/>
    <col min="13" max="13" width="4.7109375" style="0" bestFit="1" customWidth="1"/>
    <col min="14" max="14" width="4.140625" style="0" bestFit="1" customWidth="1"/>
    <col min="15" max="15" width="5.140625" style="0" bestFit="1" customWidth="1"/>
    <col min="16" max="16" width="8.7109375" style="0" bestFit="1" customWidth="1"/>
    <col min="17" max="17" width="4.421875" style="0" bestFit="1" customWidth="1"/>
    <col min="18" max="18" width="8.7109375" style="0" bestFit="1" customWidth="1"/>
    <col min="19" max="19" width="7.28125" style="0" bestFit="1" customWidth="1"/>
    <col min="20" max="20" width="11.7109375" style="0" bestFit="1" customWidth="1"/>
  </cols>
  <sheetData>
    <row r="2" spans="1:4" ht="12.75">
      <c r="A2" s="21"/>
      <c r="B2" s="22"/>
      <c r="C2" s="23"/>
      <c r="D2" s="23"/>
    </row>
    <row r="3" ht="13.5" thickBot="1">
      <c r="B3" s="24" t="s">
        <v>69</v>
      </c>
    </row>
    <row r="4" spans="1:20" ht="13.5" thickBot="1">
      <c r="A4" s="44" t="s">
        <v>25</v>
      </c>
      <c r="B4" s="42" t="s">
        <v>26</v>
      </c>
      <c r="C4" s="38" t="s">
        <v>27</v>
      </c>
      <c r="D4" s="38" t="s">
        <v>59</v>
      </c>
      <c r="E4" s="44" t="s">
        <v>30</v>
      </c>
      <c r="F4" s="46" t="s">
        <v>31</v>
      </c>
      <c r="G4" s="47"/>
      <c r="H4" s="47"/>
      <c r="I4" s="47"/>
      <c r="J4" s="47"/>
      <c r="K4" s="47"/>
      <c r="L4" s="47"/>
      <c r="M4" s="47"/>
      <c r="N4" s="48"/>
      <c r="O4" s="42" t="s">
        <v>32</v>
      </c>
      <c r="P4" s="42" t="s">
        <v>33</v>
      </c>
      <c r="Q4" s="42" t="s">
        <v>34</v>
      </c>
      <c r="R4" s="51" t="s">
        <v>35</v>
      </c>
      <c r="S4" s="51" t="s">
        <v>36</v>
      </c>
      <c r="T4" s="42" t="s">
        <v>0</v>
      </c>
    </row>
    <row r="5" spans="1:20" ht="13.5" thickBot="1">
      <c r="A5" s="45"/>
      <c r="B5" s="43"/>
      <c r="C5" s="39" t="s">
        <v>28</v>
      </c>
      <c r="D5" s="39" t="s">
        <v>29</v>
      </c>
      <c r="E5" s="45"/>
      <c r="F5" s="39">
        <v>25</v>
      </c>
      <c r="G5" s="39" t="s">
        <v>37</v>
      </c>
      <c r="H5" s="39" t="s">
        <v>38</v>
      </c>
      <c r="I5" s="39" t="s">
        <v>39</v>
      </c>
      <c r="J5" s="39">
        <v>107</v>
      </c>
      <c r="K5" s="39">
        <v>147</v>
      </c>
      <c r="L5" s="39" t="s">
        <v>40</v>
      </c>
      <c r="M5" s="39" t="s">
        <v>41</v>
      </c>
      <c r="N5" s="39">
        <v>211</v>
      </c>
      <c r="O5" s="43"/>
      <c r="P5" s="43"/>
      <c r="Q5" s="43"/>
      <c r="R5" s="52"/>
      <c r="S5" s="52"/>
      <c r="T5" s="43"/>
    </row>
    <row r="6" spans="1:19" ht="15.75" thickBot="1">
      <c r="A6" s="19"/>
      <c r="C6" s="50" t="s">
        <v>71</v>
      </c>
      <c r="D6" s="50"/>
      <c r="E6" s="50"/>
      <c r="F6" s="50"/>
      <c r="G6" s="50"/>
      <c r="H6" s="50"/>
      <c r="I6" s="50"/>
      <c r="J6" s="30">
        <v>73.04</v>
      </c>
      <c r="R6" s="18"/>
      <c r="S6" s="18"/>
    </row>
    <row r="7" spans="1:19" ht="13.5" thickBot="1">
      <c r="A7" s="53" t="s">
        <v>42</v>
      </c>
      <c r="B7" s="53"/>
      <c r="C7" s="53"/>
      <c r="D7" s="53"/>
      <c r="E7" s="54"/>
      <c r="F7" s="28">
        <v>0.01425</v>
      </c>
      <c r="G7" s="29">
        <v>0.0758875</v>
      </c>
      <c r="H7" s="27">
        <v>0.204</v>
      </c>
      <c r="I7" s="27">
        <v>0.015</v>
      </c>
      <c r="J7" s="27">
        <v>0.0095</v>
      </c>
      <c r="K7" s="28">
        <v>0.02375</v>
      </c>
      <c r="L7" s="27">
        <v>0.02</v>
      </c>
      <c r="M7" s="28">
        <v>0.04275</v>
      </c>
      <c r="N7" s="27">
        <v>0.01</v>
      </c>
      <c r="O7" s="27">
        <v>0.05</v>
      </c>
      <c r="P7" s="20"/>
      <c r="Q7" s="20"/>
      <c r="R7" s="31"/>
      <c r="S7" s="31"/>
    </row>
    <row r="8" spans="1:19" ht="17.25" thickBot="1">
      <c r="A8" s="49" t="s">
        <v>43</v>
      </c>
      <c r="B8" s="49"/>
      <c r="C8" s="49"/>
      <c r="D8" s="49"/>
      <c r="E8" s="20" t="s">
        <v>44</v>
      </c>
      <c r="F8" s="20" t="s">
        <v>45</v>
      </c>
      <c r="G8" s="20" t="s">
        <v>46</v>
      </c>
      <c r="H8" s="20" t="s">
        <v>47</v>
      </c>
      <c r="I8" s="20" t="s">
        <v>48</v>
      </c>
      <c r="J8" s="20" t="s">
        <v>49</v>
      </c>
      <c r="K8" s="20" t="s">
        <v>50</v>
      </c>
      <c r="L8" s="20" t="s">
        <v>51</v>
      </c>
      <c r="M8" s="20" t="s">
        <v>52</v>
      </c>
      <c r="N8" s="20" t="s">
        <v>53</v>
      </c>
      <c r="O8" s="20" t="s">
        <v>54</v>
      </c>
      <c r="P8" s="20" t="s">
        <v>55</v>
      </c>
      <c r="Q8" s="20" t="s">
        <v>56</v>
      </c>
      <c r="R8" s="31" t="s">
        <v>57</v>
      </c>
      <c r="S8" s="31" t="s">
        <v>58</v>
      </c>
    </row>
    <row r="9" spans="1:20" ht="13.5" thickBot="1">
      <c r="A9" s="37">
        <v>1</v>
      </c>
      <c r="B9" s="36" t="s">
        <v>60</v>
      </c>
      <c r="C9" s="26">
        <v>200</v>
      </c>
      <c r="D9" s="25">
        <f>TPti!$C$22</f>
        <v>1.2716666666666667</v>
      </c>
      <c r="E9" s="26">
        <f>D9*C9</f>
        <v>254.33333333333334</v>
      </c>
      <c r="F9" s="26">
        <f aca="true" t="shared" si="0" ref="F9:F20">E9*$F$7</f>
        <v>3.6242500000000004</v>
      </c>
      <c r="G9" s="26">
        <f aca="true" t="shared" si="1" ref="G9:G20">E9*$G$7</f>
        <v>19.300720833333333</v>
      </c>
      <c r="H9" s="26">
        <f aca="true" t="shared" si="2" ref="H9:H20">$J$6*$H$7</f>
        <v>14.90016</v>
      </c>
      <c r="I9" s="26">
        <f aca="true" t="shared" si="3" ref="I9:I20">(E9-(3*$J$6))*$I$7</f>
        <v>0.5282</v>
      </c>
      <c r="J9" s="26">
        <f aca="true" t="shared" si="4" ref="J9:J20">E9*$J$7</f>
        <v>2.416166666666667</v>
      </c>
      <c r="K9" s="26">
        <f aca="true" t="shared" si="5" ref="K9:K20">E9*$K$7</f>
        <v>6.040416666666667</v>
      </c>
      <c r="L9" s="26">
        <f aca="true" t="shared" si="6" ref="L9:L20">E9*$L$7</f>
        <v>5.086666666666667</v>
      </c>
      <c r="M9" s="26">
        <f aca="true" t="shared" si="7" ref="M9:M20">E9*$M$7</f>
        <v>10.872750000000002</v>
      </c>
      <c r="N9" s="26">
        <f aca="true" t="shared" si="8" ref="N9:N20">E9*$N$7</f>
        <v>2.5433333333333334</v>
      </c>
      <c r="O9" s="26">
        <f aca="true" t="shared" si="9" ref="O9:O20">E9*$O$7</f>
        <v>12.716666666666669</v>
      </c>
      <c r="P9" s="26">
        <f>SUM(F9:O9)</f>
        <v>78.02933083333333</v>
      </c>
      <c r="Q9" s="25">
        <f>P9/E9</f>
        <v>0.30679946592398427</v>
      </c>
      <c r="R9" s="33">
        <f>D9</f>
        <v>1.2716666666666667</v>
      </c>
      <c r="S9" s="32">
        <f>(Q9*R9)+R9</f>
        <v>1.6618133208333334</v>
      </c>
      <c r="T9" s="26">
        <f>P9+E9</f>
        <v>332.36266416666666</v>
      </c>
    </row>
    <row r="10" spans="1:20" ht="13.5" thickBot="1">
      <c r="A10" s="37">
        <v>2</v>
      </c>
      <c r="B10" s="36" t="s">
        <v>61</v>
      </c>
      <c r="C10" s="26">
        <v>250</v>
      </c>
      <c r="D10" s="25">
        <f>TPti!$C$22</f>
        <v>1.2716666666666667</v>
      </c>
      <c r="E10" s="26">
        <f>D10*C10</f>
        <v>317.9166666666667</v>
      </c>
      <c r="F10" s="26">
        <f t="shared" si="0"/>
        <v>4.530312500000001</v>
      </c>
      <c r="G10" s="26">
        <f t="shared" si="1"/>
        <v>24.125901041666665</v>
      </c>
      <c r="H10" s="26">
        <f t="shared" si="2"/>
        <v>14.90016</v>
      </c>
      <c r="I10" s="26">
        <f t="shared" si="3"/>
        <v>1.48195</v>
      </c>
      <c r="J10" s="26">
        <f t="shared" si="4"/>
        <v>3.0202083333333336</v>
      </c>
      <c r="K10" s="26">
        <f t="shared" si="5"/>
        <v>7.550520833333334</v>
      </c>
      <c r="L10" s="26">
        <f t="shared" si="6"/>
        <v>6.358333333333334</v>
      </c>
      <c r="M10" s="26">
        <f t="shared" si="7"/>
        <v>13.590937500000003</v>
      </c>
      <c r="N10" s="26">
        <f t="shared" si="8"/>
        <v>3.179166666666667</v>
      </c>
      <c r="O10" s="26">
        <f t="shared" si="9"/>
        <v>15.895833333333336</v>
      </c>
      <c r="P10" s="26">
        <f>SUM(F10:O10)</f>
        <v>94.6333235416667</v>
      </c>
      <c r="Q10" s="25">
        <f>P10/E10</f>
        <v>0.2976670727391875</v>
      </c>
      <c r="R10" s="33">
        <f>D10</f>
        <v>1.2716666666666667</v>
      </c>
      <c r="S10" s="32">
        <f>(Q10*R10)+R10</f>
        <v>1.6501999608333335</v>
      </c>
      <c r="T10" s="26">
        <f>P10+E10</f>
        <v>412.5499902083334</v>
      </c>
    </row>
    <row r="11" spans="1:20" ht="13.5" thickBot="1">
      <c r="A11" s="37">
        <v>3</v>
      </c>
      <c r="B11" s="36" t="s">
        <v>62</v>
      </c>
      <c r="C11" s="26">
        <v>300</v>
      </c>
      <c r="D11" s="25">
        <f>TPti!$C$22</f>
        <v>1.2716666666666667</v>
      </c>
      <c r="E11" s="26">
        <f>D11*C11</f>
        <v>381.5</v>
      </c>
      <c r="F11" s="26">
        <f t="shared" si="0"/>
        <v>5.436375</v>
      </c>
      <c r="G11" s="26">
        <f t="shared" si="1"/>
        <v>28.951081249999998</v>
      </c>
      <c r="H11" s="26">
        <f t="shared" si="2"/>
        <v>14.90016</v>
      </c>
      <c r="I11" s="26">
        <f t="shared" si="3"/>
        <v>2.4356999999999998</v>
      </c>
      <c r="J11" s="26">
        <f t="shared" si="4"/>
        <v>3.62425</v>
      </c>
      <c r="K11" s="26">
        <f t="shared" si="5"/>
        <v>9.060625</v>
      </c>
      <c r="L11" s="26">
        <f t="shared" si="6"/>
        <v>7.63</v>
      </c>
      <c r="M11" s="26">
        <f t="shared" si="7"/>
        <v>16.309125</v>
      </c>
      <c r="N11" s="26">
        <f t="shared" si="8"/>
        <v>3.815</v>
      </c>
      <c r="O11" s="26">
        <f t="shared" si="9"/>
        <v>19.075</v>
      </c>
      <c r="P11" s="26">
        <f>SUM(F11:O11)</f>
        <v>111.23731625</v>
      </c>
      <c r="Q11" s="25">
        <f>P11/E11</f>
        <v>0.29157881061598956</v>
      </c>
      <c r="R11" s="33">
        <f>D11</f>
        <v>1.2716666666666667</v>
      </c>
      <c r="S11" s="32">
        <f>(Q11*R11)+R11</f>
        <v>1.6424577208333335</v>
      </c>
      <c r="T11" s="26">
        <f>P11+E11</f>
        <v>492.73731625</v>
      </c>
    </row>
    <row r="12" spans="1:20" ht="13.5" thickBot="1">
      <c r="A12" s="37">
        <v>4</v>
      </c>
      <c r="B12" s="36" t="s">
        <v>63</v>
      </c>
      <c r="C12" s="26">
        <v>380</v>
      </c>
      <c r="D12" s="25">
        <f>TPti!$C$22</f>
        <v>1.2716666666666667</v>
      </c>
      <c r="E12" s="26">
        <f>D12*C12</f>
        <v>483.23333333333335</v>
      </c>
      <c r="F12" s="26">
        <f t="shared" si="0"/>
        <v>6.886075000000001</v>
      </c>
      <c r="G12" s="26">
        <f t="shared" si="1"/>
        <v>36.67136958333333</v>
      </c>
      <c r="H12" s="26">
        <f t="shared" si="2"/>
        <v>14.90016</v>
      </c>
      <c r="I12" s="26">
        <f t="shared" si="3"/>
        <v>3.9617</v>
      </c>
      <c r="J12" s="26">
        <f t="shared" si="4"/>
        <v>4.590716666666666</v>
      </c>
      <c r="K12" s="26">
        <f t="shared" si="5"/>
        <v>11.476791666666667</v>
      </c>
      <c r="L12" s="26">
        <f t="shared" si="6"/>
        <v>9.664666666666667</v>
      </c>
      <c r="M12" s="26">
        <f t="shared" si="7"/>
        <v>20.658225</v>
      </c>
      <c r="N12" s="26">
        <f t="shared" si="8"/>
        <v>4.832333333333334</v>
      </c>
      <c r="O12" s="26">
        <f t="shared" si="9"/>
        <v>24.16166666666667</v>
      </c>
      <c r="P12" s="26">
        <f>SUM(F12:O12)</f>
        <v>137.80370458333334</v>
      </c>
      <c r="Q12" s="25">
        <f>P12/E12</f>
        <v>0.28517011364420225</v>
      </c>
      <c r="R12" s="33">
        <f>D12</f>
        <v>1.2716666666666667</v>
      </c>
      <c r="S12" s="32">
        <f>(Q12*R12)+R12</f>
        <v>1.634307994517544</v>
      </c>
      <c r="T12" s="26">
        <f>P12+E12</f>
        <v>621.0370379166667</v>
      </c>
    </row>
    <row r="13" spans="1:20" ht="13.5" thickBot="1">
      <c r="A13" s="37">
        <v>5</v>
      </c>
      <c r="B13" s="36" t="s">
        <v>64</v>
      </c>
      <c r="C13" s="26">
        <v>100</v>
      </c>
      <c r="D13" s="25">
        <f>TPti!$C$22</f>
        <v>1.2716666666666667</v>
      </c>
      <c r="E13" s="26">
        <f>D13*C13</f>
        <v>127.16666666666667</v>
      </c>
      <c r="F13" s="26">
        <f t="shared" si="0"/>
        <v>1.8121250000000002</v>
      </c>
      <c r="G13" s="26">
        <f t="shared" si="1"/>
        <v>9.650360416666667</v>
      </c>
      <c r="H13" s="26">
        <f t="shared" si="2"/>
        <v>14.90016</v>
      </c>
      <c r="I13" s="26">
        <f t="shared" si="3"/>
        <v>-1.3793</v>
      </c>
      <c r="J13" s="26">
        <f t="shared" si="4"/>
        <v>1.2080833333333334</v>
      </c>
      <c r="K13" s="26">
        <f t="shared" si="5"/>
        <v>3.0202083333333336</v>
      </c>
      <c r="L13" s="26">
        <f t="shared" si="6"/>
        <v>2.5433333333333334</v>
      </c>
      <c r="M13" s="26">
        <f t="shared" si="7"/>
        <v>5.436375000000001</v>
      </c>
      <c r="N13" s="26">
        <f t="shared" si="8"/>
        <v>1.2716666666666667</v>
      </c>
      <c r="O13" s="26">
        <f t="shared" si="9"/>
        <v>6.358333333333334</v>
      </c>
      <c r="P13" s="26">
        <f>SUM(F13:O13)</f>
        <v>44.82134541666667</v>
      </c>
      <c r="Q13" s="25">
        <f>P13/E13</f>
        <v>0.3524614318479685</v>
      </c>
      <c r="R13" s="33">
        <f>D13</f>
        <v>1.2716666666666667</v>
      </c>
      <c r="S13" s="32">
        <f>(Q13*R13)+R13</f>
        <v>1.7198801208333334</v>
      </c>
      <c r="T13" s="26">
        <f>P13+E13</f>
        <v>171.98801208333333</v>
      </c>
    </row>
    <row r="14" spans="1:20" ht="13.5" thickBot="1">
      <c r="A14" s="37">
        <v>6</v>
      </c>
      <c r="B14" s="36" t="s">
        <v>65</v>
      </c>
      <c r="C14" s="26">
        <v>152</v>
      </c>
      <c r="D14" s="25">
        <f>TPti!$C$22</f>
        <v>1.2716666666666667</v>
      </c>
      <c r="E14" s="26">
        <f aca="true" t="shared" si="10" ref="E14:E20">D14*C14</f>
        <v>193.29333333333335</v>
      </c>
      <c r="F14" s="26">
        <f t="shared" si="0"/>
        <v>2.75443</v>
      </c>
      <c r="G14" s="26">
        <f t="shared" si="1"/>
        <v>14.668547833333333</v>
      </c>
      <c r="H14" s="26">
        <f t="shared" si="2"/>
        <v>14.90016</v>
      </c>
      <c r="I14" s="26">
        <f t="shared" si="3"/>
        <v>-0.3873999999999998</v>
      </c>
      <c r="J14" s="26">
        <f t="shared" si="4"/>
        <v>1.8362866666666668</v>
      </c>
      <c r="K14" s="26">
        <f t="shared" si="5"/>
        <v>4.590716666666667</v>
      </c>
      <c r="L14" s="26">
        <f t="shared" si="6"/>
        <v>3.8658666666666672</v>
      </c>
      <c r="M14" s="26">
        <f t="shared" si="7"/>
        <v>8.263290000000001</v>
      </c>
      <c r="N14" s="26">
        <f t="shared" si="8"/>
        <v>1.9329333333333336</v>
      </c>
      <c r="O14" s="26">
        <f t="shared" si="9"/>
        <v>9.664666666666669</v>
      </c>
      <c r="P14" s="26">
        <f aca="true" t="shared" si="11" ref="P14:P20">SUM(F14:O14)</f>
        <v>62.08949783333334</v>
      </c>
      <c r="Q14" s="25">
        <f aca="true" t="shared" si="12" ref="Q14:Q20">P14/E14</f>
        <v>0.3212190341105056</v>
      </c>
      <c r="R14" s="33">
        <f aca="true" t="shared" si="13" ref="R14:R20">D14</f>
        <v>1.2716666666666667</v>
      </c>
      <c r="S14" s="32">
        <f aca="true" t="shared" si="14" ref="S14:S20">(Q14*R14)+R14</f>
        <v>1.6801502050438597</v>
      </c>
      <c r="T14" s="26">
        <f aca="true" t="shared" si="15" ref="T14:T20">P14+E14</f>
        <v>255.38283116666668</v>
      </c>
    </row>
    <row r="15" spans="1:20" ht="13.5" thickBot="1">
      <c r="A15" s="37">
        <v>7</v>
      </c>
      <c r="B15" s="36" t="s">
        <v>66</v>
      </c>
      <c r="C15" s="26">
        <v>194</v>
      </c>
      <c r="D15" s="25">
        <f>TPti!$C$22</f>
        <v>1.2716666666666667</v>
      </c>
      <c r="E15" s="26">
        <f t="shared" si="10"/>
        <v>246.70333333333335</v>
      </c>
      <c r="F15" s="26">
        <f t="shared" si="0"/>
        <v>3.5155225000000003</v>
      </c>
      <c r="G15" s="26">
        <f t="shared" si="1"/>
        <v>18.721699208333334</v>
      </c>
      <c r="H15" s="26">
        <f t="shared" si="2"/>
        <v>14.90016</v>
      </c>
      <c r="I15" s="26">
        <f t="shared" si="3"/>
        <v>0.4137500000000001</v>
      </c>
      <c r="J15" s="26">
        <f t="shared" si="4"/>
        <v>2.343681666666667</v>
      </c>
      <c r="K15" s="26">
        <f t="shared" si="5"/>
        <v>5.859204166666667</v>
      </c>
      <c r="L15" s="26">
        <f t="shared" si="6"/>
        <v>4.934066666666667</v>
      </c>
      <c r="M15" s="26">
        <f t="shared" si="7"/>
        <v>10.546567500000002</v>
      </c>
      <c r="N15" s="26">
        <f t="shared" si="8"/>
        <v>2.4670333333333336</v>
      </c>
      <c r="O15" s="26">
        <f t="shared" si="9"/>
        <v>12.335166666666668</v>
      </c>
      <c r="P15" s="26">
        <f t="shared" si="11"/>
        <v>76.03685170833334</v>
      </c>
      <c r="Q15" s="25">
        <f t="shared" si="12"/>
        <v>0.30821169167421064</v>
      </c>
      <c r="R15" s="33">
        <f t="shared" si="13"/>
        <v>1.2716666666666667</v>
      </c>
      <c r="S15" s="32">
        <f t="shared" si="14"/>
        <v>1.6636092012457047</v>
      </c>
      <c r="T15" s="26">
        <f t="shared" si="15"/>
        <v>322.7401850416667</v>
      </c>
    </row>
    <row r="16" spans="1:20" ht="13.5" thickBot="1">
      <c r="A16" s="37">
        <v>8</v>
      </c>
      <c r="B16" s="36" t="s">
        <v>1</v>
      </c>
      <c r="C16" s="26">
        <v>800</v>
      </c>
      <c r="D16" s="25">
        <f>TPti!$C$22</f>
        <v>1.2716666666666667</v>
      </c>
      <c r="E16" s="26">
        <f t="shared" si="10"/>
        <v>1017.3333333333334</v>
      </c>
      <c r="F16" s="26">
        <f t="shared" si="0"/>
        <v>14.497000000000002</v>
      </c>
      <c r="G16" s="26">
        <f t="shared" si="1"/>
        <v>77.20288333333333</v>
      </c>
      <c r="H16" s="26">
        <f t="shared" si="2"/>
        <v>14.90016</v>
      </c>
      <c r="I16" s="26">
        <f t="shared" si="3"/>
        <v>11.9732</v>
      </c>
      <c r="J16" s="26">
        <f t="shared" si="4"/>
        <v>9.664666666666667</v>
      </c>
      <c r="K16" s="26">
        <f t="shared" si="5"/>
        <v>24.16166666666667</v>
      </c>
      <c r="L16" s="26">
        <f t="shared" si="6"/>
        <v>20.346666666666668</v>
      </c>
      <c r="M16" s="26">
        <f t="shared" si="7"/>
        <v>43.49100000000001</v>
      </c>
      <c r="N16" s="26">
        <f t="shared" si="8"/>
        <v>10.173333333333334</v>
      </c>
      <c r="O16" s="26">
        <f t="shared" si="9"/>
        <v>50.866666666666674</v>
      </c>
      <c r="P16" s="26">
        <f t="shared" si="11"/>
        <v>277.27724333333333</v>
      </c>
      <c r="Q16" s="25">
        <f t="shared" si="12"/>
        <v>0.27255299148099604</v>
      </c>
      <c r="R16" s="33">
        <f t="shared" si="13"/>
        <v>1.2716666666666667</v>
      </c>
      <c r="S16" s="32">
        <f t="shared" si="14"/>
        <v>1.6182632208333334</v>
      </c>
      <c r="T16" s="26">
        <f t="shared" si="15"/>
        <v>1294.6105766666667</v>
      </c>
    </row>
    <row r="17" spans="1:20" ht="13.5" thickBot="1">
      <c r="A17" s="37">
        <v>9</v>
      </c>
      <c r="B17" s="36" t="s">
        <v>2</v>
      </c>
      <c r="C17" s="26">
        <v>900</v>
      </c>
      <c r="D17" s="25">
        <f>TPti!$C$22</f>
        <v>1.2716666666666667</v>
      </c>
      <c r="E17" s="26">
        <f t="shared" si="10"/>
        <v>1144.5</v>
      </c>
      <c r="F17" s="26">
        <f t="shared" si="0"/>
        <v>16.309125</v>
      </c>
      <c r="G17" s="26">
        <f t="shared" si="1"/>
        <v>86.85324374999999</v>
      </c>
      <c r="H17" s="26">
        <f t="shared" si="2"/>
        <v>14.90016</v>
      </c>
      <c r="I17" s="26">
        <f t="shared" si="3"/>
        <v>13.8807</v>
      </c>
      <c r="J17" s="26">
        <f t="shared" si="4"/>
        <v>10.87275</v>
      </c>
      <c r="K17" s="26">
        <f t="shared" si="5"/>
        <v>27.181875</v>
      </c>
      <c r="L17" s="26">
        <f t="shared" si="6"/>
        <v>22.89</v>
      </c>
      <c r="M17" s="26">
        <f t="shared" si="7"/>
        <v>48.927375000000005</v>
      </c>
      <c r="N17" s="26">
        <f t="shared" si="8"/>
        <v>11.445</v>
      </c>
      <c r="O17" s="26">
        <f t="shared" si="9"/>
        <v>57.225</v>
      </c>
      <c r="P17" s="26">
        <f t="shared" si="11"/>
        <v>310.48522875</v>
      </c>
      <c r="Q17" s="25">
        <f t="shared" si="12"/>
        <v>0.2712846035386631</v>
      </c>
      <c r="R17" s="33">
        <f t="shared" si="13"/>
        <v>1.2716666666666667</v>
      </c>
      <c r="S17" s="32">
        <f t="shared" si="14"/>
        <v>1.6166502541666667</v>
      </c>
      <c r="T17" s="26">
        <f t="shared" si="15"/>
        <v>1454.98522875</v>
      </c>
    </row>
    <row r="18" spans="1:20" ht="13.5" thickBot="1">
      <c r="A18" s="37">
        <v>10</v>
      </c>
      <c r="B18" s="36" t="s">
        <v>67</v>
      </c>
      <c r="C18" s="26">
        <v>600</v>
      </c>
      <c r="D18" s="25">
        <f>TPti!$C$22</f>
        <v>1.2716666666666667</v>
      </c>
      <c r="E18" s="26">
        <f t="shared" si="10"/>
        <v>763</v>
      </c>
      <c r="F18" s="26">
        <f t="shared" si="0"/>
        <v>10.87275</v>
      </c>
      <c r="G18" s="26">
        <f t="shared" si="1"/>
        <v>57.902162499999996</v>
      </c>
      <c r="H18" s="26">
        <f t="shared" si="2"/>
        <v>14.90016</v>
      </c>
      <c r="I18" s="26">
        <f t="shared" si="3"/>
        <v>8.158199999999999</v>
      </c>
      <c r="J18" s="26">
        <f t="shared" si="4"/>
        <v>7.2485</v>
      </c>
      <c r="K18" s="26">
        <f t="shared" si="5"/>
        <v>18.12125</v>
      </c>
      <c r="L18" s="26">
        <f t="shared" si="6"/>
        <v>15.26</v>
      </c>
      <c r="M18" s="26">
        <f t="shared" si="7"/>
        <v>32.61825</v>
      </c>
      <c r="N18" s="26">
        <f t="shared" si="8"/>
        <v>7.63</v>
      </c>
      <c r="O18" s="26">
        <f t="shared" si="9"/>
        <v>38.15</v>
      </c>
      <c r="P18" s="26">
        <f t="shared" si="11"/>
        <v>210.8612725</v>
      </c>
      <c r="Q18" s="25">
        <f t="shared" si="12"/>
        <v>0.2763581553079948</v>
      </c>
      <c r="R18" s="33">
        <f t="shared" si="13"/>
        <v>1.2716666666666667</v>
      </c>
      <c r="S18" s="32">
        <f t="shared" si="14"/>
        <v>1.6231021208333334</v>
      </c>
      <c r="T18" s="26">
        <f t="shared" si="15"/>
        <v>973.8612725</v>
      </c>
    </row>
    <row r="19" spans="1:20" ht="13.5" thickBot="1">
      <c r="A19" s="37">
        <v>11</v>
      </c>
      <c r="B19" s="36" t="s">
        <v>68</v>
      </c>
      <c r="C19" s="26">
        <v>150</v>
      </c>
      <c r="D19" s="25">
        <f>TPti!$C$22</f>
        <v>1.2716666666666667</v>
      </c>
      <c r="E19" s="26">
        <f t="shared" si="10"/>
        <v>190.75</v>
      </c>
      <c r="F19" s="26">
        <f t="shared" si="0"/>
        <v>2.7181875</v>
      </c>
      <c r="G19" s="26">
        <f t="shared" si="1"/>
        <v>14.475540624999999</v>
      </c>
      <c r="H19" s="26">
        <f t="shared" si="2"/>
        <v>14.90016</v>
      </c>
      <c r="I19" s="26">
        <f t="shared" si="3"/>
        <v>-0.42555000000000004</v>
      </c>
      <c r="J19" s="26">
        <f t="shared" si="4"/>
        <v>1.812125</v>
      </c>
      <c r="K19" s="26">
        <f t="shared" si="5"/>
        <v>4.5303125</v>
      </c>
      <c r="L19" s="26">
        <f t="shared" si="6"/>
        <v>3.815</v>
      </c>
      <c r="M19" s="26">
        <f t="shared" si="7"/>
        <v>8.1545625</v>
      </c>
      <c r="N19" s="26">
        <f t="shared" si="8"/>
        <v>1.9075</v>
      </c>
      <c r="O19" s="26">
        <f t="shared" si="9"/>
        <v>9.5375</v>
      </c>
      <c r="P19" s="26">
        <f t="shared" si="11"/>
        <v>61.425338125</v>
      </c>
      <c r="Q19" s="25">
        <f t="shared" si="12"/>
        <v>0.32202012123197904</v>
      </c>
      <c r="R19" s="33">
        <f t="shared" si="13"/>
        <v>1.2716666666666667</v>
      </c>
      <c r="S19" s="32">
        <f t="shared" si="14"/>
        <v>1.6811689208333334</v>
      </c>
      <c r="T19" s="26">
        <f t="shared" si="15"/>
        <v>252.175338125</v>
      </c>
    </row>
    <row r="20" spans="1:20" ht="13.5" thickBot="1">
      <c r="A20" s="37">
        <v>12</v>
      </c>
      <c r="B20" s="36" t="s">
        <v>3</v>
      </c>
      <c r="C20" s="26">
        <v>300</v>
      </c>
      <c r="D20" s="25">
        <f>TPti!$C$22</f>
        <v>1.2716666666666667</v>
      </c>
      <c r="E20" s="26">
        <f t="shared" si="10"/>
        <v>381.5</v>
      </c>
      <c r="F20" s="26">
        <f t="shared" si="0"/>
        <v>5.436375</v>
      </c>
      <c r="G20" s="26">
        <f t="shared" si="1"/>
        <v>28.951081249999998</v>
      </c>
      <c r="H20" s="26">
        <f t="shared" si="2"/>
        <v>14.90016</v>
      </c>
      <c r="I20" s="26">
        <f t="shared" si="3"/>
        <v>2.4356999999999998</v>
      </c>
      <c r="J20" s="26">
        <f t="shared" si="4"/>
        <v>3.62425</v>
      </c>
      <c r="K20" s="26">
        <f t="shared" si="5"/>
        <v>9.060625</v>
      </c>
      <c r="L20" s="26">
        <f t="shared" si="6"/>
        <v>7.63</v>
      </c>
      <c r="M20" s="26">
        <f t="shared" si="7"/>
        <v>16.309125</v>
      </c>
      <c r="N20" s="26">
        <f t="shared" si="8"/>
        <v>3.815</v>
      </c>
      <c r="O20" s="26">
        <f t="shared" si="9"/>
        <v>19.075</v>
      </c>
      <c r="P20" s="26">
        <f t="shared" si="11"/>
        <v>111.23731625</v>
      </c>
      <c r="Q20" s="25">
        <f t="shared" si="12"/>
        <v>0.29157881061598956</v>
      </c>
      <c r="R20" s="33">
        <f t="shared" si="13"/>
        <v>1.2716666666666667</v>
      </c>
      <c r="S20" s="32">
        <f t="shared" si="14"/>
        <v>1.6424577208333335</v>
      </c>
      <c r="T20" s="26">
        <f t="shared" si="15"/>
        <v>492.73731625</v>
      </c>
    </row>
    <row r="22" ht="12.75">
      <c r="B22" s="17"/>
    </row>
    <row r="23" ht="12.75">
      <c r="B23" s="17"/>
    </row>
    <row r="24" ht="12.75">
      <c r="B24" s="17"/>
    </row>
    <row r="25" ht="12.75">
      <c r="B25" s="17"/>
    </row>
    <row r="26" ht="12.75">
      <c r="B26" s="34"/>
    </row>
    <row r="27" ht="12.75">
      <c r="B27" s="34"/>
    </row>
  </sheetData>
  <sheetProtection/>
  <mergeCells count="13">
    <mergeCell ref="S4:S5"/>
    <mergeCell ref="A7:E7"/>
    <mergeCell ref="A4:A5"/>
    <mergeCell ref="B4:B5"/>
    <mergeCell ref="E4:E5"/>
    <mergeCell ref="F4:N4"/>
    <mergeCell ref="A8:D8"/>
    <mergeCell ref="C6:I6"/>
    <mergeCell ref="T4:T5"/>
    <mergeCell ref="O4:O5"/>
    <mergeCell ref="P4:P5"/>
    <mergeCell ref="Q4:Q5"/>
    <mergeCell ref="R4:R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Tonatiuh Aguirre Romero</dc:creator>
  <cp:keywords/>
  <dc:description/>
  <cp:lastModifiedBy>mat</cp:lastModifiedBy>
  <cp:lastPrinted>2014-11-18T19:40:59Z</cp:lastPrinted>
  <dcterms:created xsi:type="dcterms:W3CDTF">2014-11-18T19:20:57Z</dcterms:created>
  <dcterms:modified xsi:type="dcterms:W3CDTF">2016-09-04T23:17:47Z</dcterms:modified>
  <cp:category/>
  <cp:version/>
  <cp:contentType/>
  <cp:contentStatus/>
</cp:coreProperties>
</file>